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крытый бюджет\2023 год\Для открытого бюджета\"/>
    </mc:Choice>
  </mc:AlternateContent>
  <xr:revisionPtr revIDLastSave="0" documentId="13_ncr:1_{2A065E45-C309-4644-AD43-F14C334F07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Разделы и подразделы" sheetId="8" r:id="rId1"/>
  </sheets>
  <definedNames>
    <definedName name="_xlnm.Print_Area" localSheetId="0">'Разделы и подразделы'!$A$1:$J$55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8" l="1"/>
  <c r="H29" i="8"/>
  <c r="J29" i="8"/>
  <c r="I52" i="8"/>
  <c r="I49" i="8"/>
  <c r="I45" i="8"/>
  <c r="I41" i="8"/>
  <c r="I38" i="8"/>
  <c r="I31" i="8"/>
  <c r="G52" i="8"/>
  <c r="G49" i="8"/>
  <c r="G45" i="8"/>
  <c r="G41" i="8"/>
  <c r="G38" i="8"/>
  <c r="G31" i="8"/>
  <c r="E52" i="8"/>
  <c r="E49" i="8"/>
  <c r="E45" i="8"/>
  <c r="E41" i="8"/>
  <c r="E38" i="8"/>
  <c r="E31" i="8"/>
  <c r="I17" i="8"/>
  <c r="G17" i="8"/>
  <c r="G23" i="8"/>
  <c r="F18" i="8"/>
  <c r="F19" i="8"/>
  <c r="F20" i="8"/>
  <c r="F21" i="8"/>
  <c r="F22" i="8"/>
  <c r="E17" i="8"/>
  <c r="E13" i="8"/>
  <c r="E15" i="8"/>
  <c r="E23" i="8"/>
  <c r="E28" i="8"/>
  <c r="C49" i="8" l="1"/>
  <c r="C45" i="8"/>
  <c r="C41" i="8"/>
  <c r="C38" i="8"/>
  <c r="C31" i="8"/>
  <c r="C28" i="8"/>
  <c r="C23" i="8"/>
  <c r="F23" i="8" s="1"/>
  <c r="C17" i="8"/>
  <c r="F17" i="8" s="1"/>
  <c r="C13" i="8"/>
  <c r="C15" i="8"/>
  <c r="I28" i="8" l="1"/>
  <c r="I23" i="8"/>
  <c r="I15" i="8"/>
  <c r="I13" i="8"/>
  <c r="I6" i="8"/>
  <c r="G28" i="8"/>
  <c r="G15" i="8"/>
  <c r="G13" i="8"/>
  <c r="G6" i="8"/>
  <c r="E6" i="8"/>
  <c r="C52" i="8"/>
  <c r="C6" i="8"/>
  <c r="C55" i="8" s="1"/>
  <c r="B52" i="8"/>
  <c r="B49" i="8"/>
  <c r="B45" i="8"/>
  <c r="B41" i="8"/>
  <c r="B38" i="8"/>
  <c r="B31" i="8"/>
  <c r="B28" i="8"/>
  <c r="B23" i="8"/>
  <c r="B17" i="8"/>
  <c r="B15" i="8"/>
  <c r="B13" i="8"/>
  <c r="B6" i="8"/>
  <c r="E55" i="8" l="1"/>
  <c r="I55" i="8"/>
  <c r="G55" i="8"/>
  <c r="B55" i="8"/>
  <c r="J52" i="8"/>
  <c r="J53" i="8"/>
  <c r="J54" i="8"/>
  <c r="J15" i="8"/>
  <c r="J6" i="8"/>
  <c r="H51" i="8"/>
  <c r="H50" i="8"/>
  <c r="H23" i="8"/>
  <c r="H15" i="8"/>
  <c r="H6" i="8"/>
  <c r="F16" i="8"/>
  <c r="D16" i="8"/>
  <c r="F7" i="8"/>
  <c r="F8" i="8"/>
  <c r="F9" i="8"/>
  <c r="F12" i="8"/>
  <c r="F13" i="8"/>
  <c r="F14" i="8"/>
  <c r="F15" i="8"/>
  <c r="F24" i="8"/>
  <c r="F25" i="8"/>
  <c r="F26" i="8"/>
  <c r="F27" i="8"/>
  <c r="F28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6" i="8"/>
  <c r="J55" i="8" l="1"/>
  <c r="H55" i="8"/>
  <c r="F55" i="8"/>
  <c r="D55" i="8"/>
  <c r="D50" i="8"/>
  <c r="D51" i="8"/>
  <c r="D6" i="8"/>
  <c r="D45" i="8" l="1"/>
  <c r="J7" i="8"/>
  <c r="J8" i="8"/>
  <c r="J9" i="8"/>
  <c r="J12" i="8"/>
  <c r="J17" i="8"/>
  <c r="J18" i="8"/>
  <c r="J19" i="8"/>
  <c r="J20" i="8"/>
  <c r="J22" i="8"/>
  <c r="J23" i="8"/>
  <c r="J24" i="8"/>
  <c r="J27" i="8"/>
  <c r="J30" i="8"/>
  <c r="J31" i="8"/>
  <c r="J32" i="8"/>
  <c r="J33" i="8"/>
  <c r="J34" i="8"/>
  <c r="J35" i="8"/>
  <c r="J37" i="8"/>
  <c r="J38" i="8"/>
  <c r="J40" i="8"/>
  <c r="J41" i="8"/>
  <c r="J42" i="8"/>
  <c r="J44" i="8"/>
  <c r="J45" i="8"/>
  <c r="J46" i="8"/>
  <c r="J48" i="8"/>
  <c r="J49" i="8"/>
  <c r="J51" i="8"/>
  <c r="H7" i="8"/>
  <c r="H8" i="8"/>
  <c r="H9" i="8"/>
  <c r="H12" i="8"/>
  <c r="H17" i="8"/>
  <c r="H18" i="8"/>
  <c r="H19" i="8"/>
  <c r="H20" i="8"/>
  <c r="H22" i="8"/>
  <c r="H24" i="8"/>
  <c r="H27" i="8"/>
  <c r="H30" i="8"/>
  <c r="H31" i="8"/>
  <c r="H32" i="8"/>
  <c r="H33" i="8"/>
  <c r="H34" i="8"/>
  <c r="H35" i="8"/>
  <c r="H37" i="8"/>
  <c r="H38" i="8"/>
  <c r="H40" i="8"/>
  <c r="H41" i="8"/>
  <c r="H42" i="8"/>
  <c r="H44" i="8"/>
  <c r="H45" i="8"/>
  <c r="H46" i="8"/>
  <c r="H48" i="8"/>
  <c r="H49" i="8"/>
  <c r="D7" i="8"/>
  <c r="D8" i="8"/>
  <c r="D12" i="8"/>
  <c r="D15" i="8"/>
  <c r="D17" i="8"/>
  <c r="D18" i="8"/>
  <c r="D19" i="8"/>
  <c r="D20" i="8"/>
  <c r="D22" i="8"/>
  <c r="D23" i="8"/>
  <c r="D24" i="8"/>
  <c r="D25" i="8"/>
  <c r="D27" i="8"/>
  <c r="D30" i="8"/>
  <c r="D31" i="8"/>
  <c r="D32" i="8"/>
  <c r="D33" i="8"/>
  <c r="D34" i="8"/>
  <c r="D35" i="8"/>
  <c r="D37" i="8"/>
  <c r="D38" i="8"/>
  <c r="D40" i="8"/>
  <c r="D41" i="8"/>
  <c r="D42" i="8"/>
  <c r="D44" i="8"/>
  <c r="D46" i="8"/>
  <c r="D48" i="8"/>
  <c r="D49" i="8"/>
  <c r="J47" i="8" l="1"/>
  <c r="J36" i="8"/>
  <c r="H43" i="8"/>
  <c r="H28" i="8"/>
  <c r="J21" i="8"/>
  <c r="J26" i="8"/>
  <c r="D26" i="8"/>
  <c r="J39" i="8"/>
  <c r="J50" i="8"/>
  <c r="H26" i="8"/>
  <c r="D21" i="8"/>
  <c r="D36" i="8"/>
  <c r="D47" i="8"/>
  <c r="H21" i="8"/>
  <c r="J28" i="8"/>
  <c r="D28" i="8"/>
  <c r="H36" i="8"/>
  <c r="H39" i="8"/>
  <c r="J43" i="8"/>
  <c r="D43" i="8"/>
  <c r="H47" i="8"/>
  <c r="D39" i="8"/>
  <c r="J16" i="8" l="1"/>
  <c r="H16" i="8" l="1"/>
</calcChain>
</file>

<file path=xl/sharedStrings.xml><?xml version="1.0" encoding="utf-8"?>
<sst xmlns="http://schemas.openxmlformats.org/spreadsheetml/2006/main" count="62" uniqueCount="62">
  <si>
    <t xml:space="preserve">Наименование кода вида доходов </t>
  </si>
  <si>
    <t>тыс. руб.</t>
  </si>
  <si>
    <t>ВСЕГО РАСХОДОВ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</si>
  <si>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</si>
  <si>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</si>
  <si>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</si>
  <si>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</si>
  <si>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</si>
  <si>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</si>
  <si>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</si>
  <si>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</si>
  <si>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</si>
  <si>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</si>
  <si>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</si>
  <si>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</si>
  <si>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</si>
  <si>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</si>
  <si>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</si>
  <si>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</si>
  <si>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</si>
  <si>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</si>
  <si>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</si>
  <si>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</si>
  <si>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</si>
  <si>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</si>
  <si>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</si>
  <si>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</si>
  <si>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</si>
  <si>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</si>
  <si>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</si>
  <si>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</si>
  <si>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</si>
  <si>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</si>
  <si>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</si>
  <si>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</si>
  <si>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</si>
  <si>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</si>
  <si>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</si>
  <si>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</si>
  <si>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</si>
  <si>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</si>
  <si>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</si>
  <si>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</si>
  <si>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</si>
  <si>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</si>
  <si>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</si>
  <si>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</si>
  <si>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УСЛОВНО УТВЕРЖДЕННЫЕ РАСХОДЫ</t>
  </si>
  <si>
    <t>Проект бюджета на 2024 год</t>
  </si>
  <si>
    <t>НАЦИОНАЛЬНАЯ ОБОРОНА</t>
  </si>
  <si>
    <t>Мобилизационная и вневойсковая подготовка</t>
  </si>
  <si>
    <t>Проект бюджета на 2025 год</t>
  </si>
  <si>
    <t>Исполнение бюджета 
за 2022 год</t>
  </si>
  <si>
    <t>Оценка исполнения 
бюджета за 2023 год</t>
  </si>
  <si>
    <t>Темп роста / снижения 
показателей оценки за 2023 год 
к факту 2022 года, %</t>
  </si>
  <si>
    <t>Темп роста / снижения 
показателей проекта 2024  года 
к оценке 2023 года, %</t>
  </si>
  <si>
    <t>Темп роста / снижения 
показателей проекта 2025года к проекту 2024 года, %</t>
  </si>
  <si>
    <t>Проект бюджета на 2026 год</t>
  </si>
  <si>
    <t>Темп роста / снижения 
показателей проекта 2026 года к проекту 2025 года, %</t>
  </si>
  <si>
    <t>Охрана объектов растительного и животного мира и среды их обитания</t>
  </si>
  <si>
    <t>Обеспечение проведения выборов и референдумов</t>
  </si>
  <si>
    <t>Сведения о расходах бюджета городского округа город Октябрьский Республики Башкортостан по разделам и подразделам классификации расходов бюджета на 2024 год и на плановый период 2025 и 2026 годов в сравнении с ожидаемым исполнением за 2023 год и отчетом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</si>
</sst>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20"/>
      <color rgb="FF00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0" fillId="0" borderId="0"/>
    <xf numFmtId="0" fontId="2" fillId="0" borderId="0">
      <protection locked="0"/>
    </xf>
  </cellStyleXfs>
  <cellXfs count="37">
    <xf numFmtId="0" fontId="0" fillId="0" borderId="0" xfId="0"/>
    <xf numFmtId="0" fontId="7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9" fillId="2" borderId="0" xfId="0" applyFont="1" applyFill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4" fontId="1" fillId="2" borderId="0" xfId="0" applyNumberFormat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165" fontId="4" fillId="2" borderId="3" xfId="0" applyNumberFormat="1" applyFont="1" applyFill="1" applyBorder="1" applyAlignment="1">
      <alignment horizontal="right" vertical="top" wrapText="1"/>
    </xf>
    <xf numFmtId="165" fontId="4" fillId="2" borderId="1" xfId="0" applyNumberFormat="1" applyFont="1" applyFill="1" applyBorder="1" applyAlignment="1">
      <alignment horizontal="right" vertical="top" wrapText="1"/>
    </xf>
    <xf numFmtId="165" fontId="6" fillId="2" borderId="3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5" fontId="13" fillId="2" borderId="1" xfId="0" applyNumberFormat="1" applyFont="1" applyFill="1" applyBorder="1" applyAlignment="1">
      <alignment horizontal="right" vertical="top" wrapText="1"/>
    </xf>
    <xf numFmtId="165" fontId="12" fillId="2" borderId="1" xfId="0" applyNumberFormat="1" applyFont="1" applyFill="1" applyBorder="1" applyAlignment="1">
      <alignment horizontal="right" vertical="top" wrapText="1"/>
    </xf>
    <xf numFmtId="165" fontId="6" fillId="0" borderId="3" xfId="0" applyNumberFormat="1" applyFont="1" applyBorder="1" applyAlignment="1">
      <alignment horizontal="right" vertical="top" wrapText="1"/>
    </xf>
    <xf numFmtId="165" fontId="6" fillId="0" borderId="1" xfId="0" applyNumberFormat="1" applyFont="1" applyBorder="1" applyAlignment="1">
      <alignment horizontal="right" vertical="top" wrapText="1"/>
    </xf>
    <xf numFmtId="165" fontId="13" fillId="0" borderId="1" xfId="0" applyNumberFormat="1" applyFont="1" applyBorder="1" applyAlignment="1">
      <alignment horizontal="right" vertical="top" wrapText="1"/>
    </xf>
    <xf numFmtId="165" fontId="4" fillId="0" borderId="3" xfId="0" applyNumberFormat="1" applyFont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165" fontId="5" fillId="2" borderId="3" xfId="0" applyNumberFormat="1" applyFont="1" applyFill="1" applyBorder="1" applyAlignment="1">
      <alignment horizontal="right" vertical="top" wrapText="1"/>
    </xf>
    <xf numFmtId="165" fontId="7" fillId="2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center" vertical="top" wrapText="1"/>
    </xf>
    <xf numFmtId="0" fontId="5" fillId="2" borderId="2" xfId="0" applyFont="1" applyFill="1" applyBorder="1" applyAlignment="1">
      <alignment horizontal="right" vertical="top" wrapText="1"/>
    </xf>
    <xf numFmtId="0" fontId="8" fillId="2" borderId="0" xfId="0" applyFont="1" applyFill="1" applyAlignment="1">
      <alignment horizontal="center" vertical="top" wrapText="1"/>
    </xf>
  </cellXfs>
  <cellStyles count="4">
    <cellStyle name="Денежный 2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K59"/>
  <sheetViews>
    <sheetView tabSelected="1" zoomScale="70" zoomScaleNormal="70" zoomScaleSheetLayoutView="70" workbookViewId="0">
      <selection activeCell="K16" sqref="K16"/>
    </sheetView>
  </sheetViews>
  <sheetFormatPr defaultColWidth="9.109375" defaultRowHeight="15.6" x14ac:dyDescent="0.3"/>
  <cols>
    <col min="1" max="1" width="52" style="3" customWidth="1"/>
    <col min="2" max="3" width="18.44140625" style="3" customWidth="1"/>
    <col min="4" max="4" width="19.88671875" style="3" customWidth="1"/>
    <col min="5" max="5" width="18.44140625" style="3" customWidth="1"/>
    <col min="6" max="6" width="21" style="3" customWidth="1"/>
    <col min="7" max="7" width="18.44140625" style="3" customWidth="1"/>
    <col min="8" max="8" width="24.109375" style="3" customWidth="1"/>
    <col min="9" max="9" width="18.44140625" style="3" customWidth="1"/>
    <col min="10" max="10" width="21.5546875" style="3" customWidth="1"/>
    <col min="11" max="16384" width="9.109375" style="3"/>
  </cols>
  <sheetData>
    <row r="1" spans="1:10" ht="84" customHeight="1" x14ac:dyDescent="0.3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8" x14ac:dyDescent="0.3">
      <c r="A2" s="4"/>
      <c r="B2" s="4"/>
      <c r="D2" s="36"/>
      <c r="E2" s="36"/>
      <c r="F2" s="4"/>
      <c r="G2" s="4"/>
      <c r="H2" s="4"/>
      <c r="I2" s="4"/>
      <c r="J2" s="4"/>
    </row>
    <row r="3" spans="1:10" ht="18" x14ac:dyDescent="0.3">
      <c r="G3" s="35" t="s">
        <v>1</v>
      </c>
      <c r="H3" s="35"/>
      <c r="I3" s="35"/>
      <c r="J3" s="35"/>
    </row>
    <row r="4" spans="1:10" ht="121.8" x14ac:dyDescent="0.3">
      <c r="A4" s="12" t="s">
        <v>0</v>
      </c>
      <c r="B4" s="13" t="s">
        <v>52</v>
      </c>
      <c r="C4" s="12" t="s">
        <v>53</v>
      </c>
      <c r="D4" s="5" t="s">
        <v>54</v>
      </c>
      <c r="E4" s="5" t="s">
        <v>48</v>
      </c>
      <c r="F4" s="5" t="s">
        <v>55</v>
      </c>
      <c r="G4" s="5" t="s">
        <v>51</v>
      </c>
      <c r="H4" s="5" t="s">
        <v>56</v>
      </c>
      <c r="I4" s="5" t="s">
        <v>57</v>
      </c>
      <c r="J4" s="12" t="s">
        <v>58</v>
      </c>
    </row>
    <row r="5" spans="1:10" s="6" customFormat="1" ht="18" x14ac:dyDescent="0.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7" customFormat="1" ht="34.799999999999997" x14ac:dyDescent="0.3">
      <c r="A6" s="9" t="s">
        <v>3</v>
      </c>
      <c r="B6" s="19">
        <f>SUM(B7:B12)</f>
        <v>199579.1</v>
      </c>
      <c r="C6" s="19">
        <f>SUM(C7:C12)</f>
        <v>219280.3</v>
      </c>
      <c r="D6" s="20">
        <f>C6/B6*100</f>
        <v>109.87137430722956</v>
      </c>
      <c r="E6" s="19">
        <f>SUM(E7:E12)</f>
        <v>278672.5</v>
      </c>
      <c r="F6" s="20">
        <f>E6/C6*100</f>
        <v>127.08505962459921</v>
      </c>
      <c r="G6" s="19">
        <f>SUM(G7:G12)</f>
        <v>265378.19999999995</v>
      </c>
      <c r="H6" s="20">
        <f>G6/E6*100</f>
        <v>95.22941804447872</v>
      </c>
      <c r="I6" s="19">
        <f>SUM(I7:I12)</f>
        <v>215462.13</v>
      </c>
      <c r="J6" s="20">
        <f>I6/G6*100</f>
        <v>81.190591389948395</v>
      </c>
    </row>
    <row r="7" spans="1:10" ht="72" x14ac:dyDescent="0.3">
      <c r="A7" s="8" t="s">
        <v>4</v>
      </c>
      <c r="B7" s="21">
        <v>8739.4</v>
      </c>
      <c r="C7" s="21">
        <v>9922.6</v>
      </c>
      <c r="D7" s="22">
        <f t="shared" ref="D7:D12" si="0">C7/B7*100</f>
        <v>113.53868686637527</v>
      </c>
      <c r="E7" s="29">
        <v>8132.8</v>
      </c>
      <c r="F7" s="22">
        <f t="shared" ref="F7:F55" si="1">E7/C7*100</f>
        <v>81.962388890008668</v>
      </c>
      <c r="G7" s="21">
        <v>8132.9</v>
      </c>
      <c r="H7" s="22">
        <f>G7/E7*100</f>
        <v>100.0012295888255</v>
      </c>
      <c r="I7" s="31">
        <v>8133</v>
      </c>
      <c r="J7" s="22">
        <f t="shared" ref="J7:J12" si="2">I7/G7*100</f>
        <v>100.00122957370681</v>
      </c>
    </row>
    <row r="8" spans="1:10" ht="90" x14ac:dyDescent="0.3">
      <c r="A8" s="8" t="s">
        <v>5</v>
      </c>
      <c r="B8" s="21">
        <v>105264.1</v>
      </c>
      <c r="C8" s="21">
        <v>121361.2</v>
      </c>
      <c r="D8" s="22">
        <f t="shared" si="0"/>
        <v>115.29210813563218</v>
      </c>
      <c r="E8" s="29">
        <v>100633.7</v>
      </c>
      <c r="F8" s="22">
        <f t="shared" si="1"/>
        <v>82.920818185713387</v>
      </c>
      <c r="G8" s="21">
        <v>100693.3</v>
      </c>
      <c r="H8" s="22">
        <f>G8/E8*100</f>
        <v>100.0592246931197</v>
      </c>
      <c r="I8" s="31">
        <v>100751.8</v>
      </c>
      <c r="J8" s="22">
        <f t="shared" si="2"/>
        <v>100.05809721202901</v>
      </c>
    </row>
    <row r="9" spans="1:10" ht="18" x14ac:dyDescent="0.3">
      <c r="A9" s="8" t="s">
        <v>6</v>
      </c>
      <c r="B9" s="21">
        <v>490.5</v>
      </c>
      <c r="C9" s="21">
        <v>7.5</v>
      </c>
      <c r="D9" s="22"/>
      <c r="E9" s="29">
        <v>7.8</v>
      </c>
      <c r="F9" s="22">
        <f t="shared" si="1"/>
        <v>104</v>
      </c>
      <c r="G9" s="21">
        <v>6.7</v>
      </c>
      <c r="H9" s="22">
        <f>G9/E9*100</f>
        <v>85.897435897435898</v>
      </c>
      <c r="I9" s="31">
        <v>6.7</v>
      </c>
      <c r="J9" s="22">
        <f t="shared" si="2"/>
        <v>100</v>
      </c>
    </row>
    <row r="10" spans="1:10" ht="36" x14ac:dyDescent="0.3">
      <c r="A10" s="8" t="s">
        <v>60</v>
      </c>
      <c r="B10" s="21"/>
      <c r="C10" s="21"/>
      <c r="D10" s="22"/>
      <c r="E10" s="29">
        <v>7878.6</v>
      </c>
      <c r="F10" s="22"/>
      <c r="G10" s="21"/>
      <c r="H10" s="22"/>
      <c r="I10" s="31"/>
      <c r="J10" s="22"/>
    </row>
    <row r="11" spans="1:10" ht="18" x14ac:dyDescent="0.3">
      <c r="A11" s="8" t="s">
        <v>7</v>
      </c>
      <c r="B11" s="21"/>
      <c r="C11" s="21"/>
      <c r="D11" s="22"/>
      <c r="E11" s="29">
        <v>5500</v>
      </c>
      <c r="F11" s="22"/>
      <c r="G11" s="21"/>
      <c r="H11" s="22"/>
      <c r="I11" s="31"/>
      <c r="J11" s="23"/>
    </row>
    <row r="12" spans="1:10" ht="18" x14ac:dyDescent="0.3">
      <c r="A12" s="8" t="s">
        <v>8</v>
      </c>
      <c r="B12" s="21">
        <v>85085.1</v>
      </c>
      <c r="C12" s="21">
        <v>87989</v>
      </c>
      <c r="D12" s="22">
        <f t="shared" si="0"/>
        <v>103.41293598996768</v>
      </c>
      <c r="E12" s="29">
        <v>156519.6</v>
      </c>
      <c r="F12" s="22">
        <f t="shared" si="1"/>
        <v>177.88541749536876</v>
      </c>
      <c r="G12" s="21">
        <v>156545.29999999999</v>
      </c>
      <c r="H12" s="22">
        <f>G12/E12*100</f>
        <v>100.01641966884658</v>
      </c>
      <c r="I12" s="31">
        <v>106570.63</v>
      </c>
      <c r="J12" s="22">
        <f t="shared" si="2"/>
        <v>68.076543978005105</v>
      </c>
    </row>
    <row r="13" spans="1:10" s="7" customFormat="1" ht="17.399999999999999" x14ac:dyDescent="0.3">
      <c r="A13" s="9" t="s">
        <v>49</v>
      </c>
      <c r="B13" s="19">
        <f>SUM(B14)</f>
        <v>417.9</v>
      </c>
      <c r="C13" s="19">
        <f>SUM(C14)</f>
        <v>500</v>
      </c>
      <c r="D13" s="20"/>
      <c r="E13" s="19">
        <f>SUM(E14)</f>
        <v>0</v>
      </c>
      <c r="F13" s="20">
        <f t="shared" si="1"/>
        <v>0</v>
      </c>
      <c r="G13" s="19">
        <f>SUM(G14)</f>
        <v>0</v>
      </c>
      <c r="H13" s="20"/>
      <c r="I13" s="19">
        <f>SUM(I14)</f>
        <v>0</v>
      </c>
      <c r="J13" s="24"/>
    </row>
    <row r="14" spans="1:10" s="16" customFormat="1" ht="28.2" customHeight="1" x14ac:dyDescent="0.3">
      <c r="A14" s="15" t="s">
        <v>50</v>
      </c>
      <c r="B14" s="25">
        <v>417.9</v>
      </c>
      <c r="C14" s="25">
        <v>500</v>
      </c>
      <c r="D14" s="26"/>
      <c r="E14" s="25"/>
      <c r="F14" s="22">
        <f t="shared" si="1"/>
        <v>0</v>
      </c>
      <c r="G14" s="25"/>
      <c r="H14" s="26"/>
      <c r="I14" s="25"/>
      <c r="J14" s="27"/>
    </row>
    <row r="15" spans="1:10" s="7" customFormat="1" ht="52.2" x14ac:dyDescent="0.3">
      <c r="A15" s="9" t="s">
        <v>9</v>
      </c>
      <c r="B15" s="19">
        <f>SUM(B16)</f>
        <v>27650.5</v>
      </c>
      <c r="C15" s="19">
        <f>SUM(C16)</f>
        <v>30537.9</v>
      </c>
      <c r="D15" s="20">
        <f t="shared" ref="D15:D24" si="3">C15/B15*100</f>
        <v>110.44248747762246</v>
      </c>
      <c r="E15" s="19">
        <f>SUM(E16)</f>
        <v>29560.1</v>
      </c>
      <c r="F15" s="20">
        <f t="shared" si="1"/>
        <v>96.79807714348398</v>
      </c>
      <c r="G15" s="19">
        <f>SUM(G16)</f>
        <v>29285.4</v>
      </c>
      <c r="H15" s="20">
        <f t="shared" ref="H15:H24" si="4">G15/E15*100</f>
        <v>99.070706797338318</v>
      </c>
      <c r="I15" s="19">
        <f>SUM(I16)</f>
        <v>29312.400000000001</v>
      </c>
      <c r="J15" s="20">
        <f t="shared" ref="J15" si="5">I15/G15*100</f>
        <v>100.0921961113729</v>
      </c>
    </row>
    <row r="16" spans="1:10" s="18" customFormat="1" ht="54" customHeight="1" x14ac:dyDescent="0.3">
      <c r="A16" s="15" t="s">
        <v>10</v>
      </c>
      <c r="B16" s="25">
        <v>27650.5</v>
      </c>
      <c r="C16" s="25">
        <v>30537.9</v>
      </c>
      <c r="D16" s="26">
        <f t="shared" si="3"/>
        <v>110.44248747762246</v>
      </c>
      <c r="E16" s="29">
        <v>29560.1</v>
      </c>
      <c r="F16" s="22">
        <f t="shared" si="1"/>
        <v>96.79807714348398</v>
      </c>
      <c r="G16" s="21">
        <v>29285.4</v>
      </c>
      <c r="H16" s="26">
        <f t="shared" si="4"/>
        <v>99.070706797338318</v>
      </c>
      <c r="I16" s="31">
        <v>29312.400000000001</v>
      </c>
      <c r="J16" s="26">
        <f t="shared" ref="J16:J24" si="6">I16/G16*100</f>
        <v>100.0921961113729</v>
      </c>
    </row>
    <row r="17" spans="1:10" s="7" customFormat="1" ht="17.399999999999999" x14ac:dyDescent="0.3">
      <c r="A17" s="9" t="s">
        <v>11</v>
      </c>
      <c r="B17" s="19">
        <f>SUM(B18:B22)</f>
        <v>296783.89999999997</v>
      </c>
      <c r="C17" s="28">
        <f t="shared" ref="C17" si="7">SUM(C18:C22)</f>
        <v>433952.69999999995</v>
      </c>
      <c r="D17" s="20">
        <f t="shared" si="3"/>
        <v>146.2184100956959</v>
      </c>
      <c r="E17" s="30">
        <f>E18+E19+E20+E21+E22</f>
        <v>276147.5</v>
      </c>
      <c r="F17" s="20">
        <f t="shared" si="1"/>
        <v>63.635391599130507</v>
      </c>
      <c r="G17" s="30">
        <f t="shared" ref="G17" si="8">G18+G19+G20+G21+G22</f>
        <v>232922.30000000002</v>
      </c>
      <c r="H17" s="20">
        <f t="shared" si="4"/>
        <v>84.347060900424594</v>
      </c>
      <c r="I17" s="30">
        <f t="shared" ref="I17" si="9">I18+I19+I20+I21+I22</f>
        <v>231334.40000000002</v>
      </c>
      <c r="J17" s="20">
        <f t="shared" si="6"/>
        <v>99.318270513385798</v>
      </c>
    </row>
    <row r="18" spans="1:10" ht="18" x14ac:dyDescent="0.3">
      <c r="A18" s="8" t="s">
        <v>12</v>
      </c>
      <c r="B18" s="21">
        <v>6102.2</v>
      </c>
      <c r="C18" s="25">
        <v>6724.9</v>
      </c>
      <c r="D18" s="22">
        <f t="shared" si="3"/>
        <v>110.20451640391991</v>
      </c>
      <c r="E18" s="29">
        <v>7222.3</v>
      </c>
      <c r="F18" s="22">
        <f t="shared" si="1"/>
        <v>107.39639251141281</v>
      </c>
      <c r="G18" s="21">
        <v>7237.9</v>
      </c>
      <c r="H18" s="22">
        <f t="shared" si="4"/>
        <v>100.21599767387119</v>
      </c>
      <c r="I18" s="31">
        <v>7252.7</v>
      </c>
      <c r="J18" s="22">
        <f t="shared" si="6"/>
        <v>100.20447919976789</v>
      </c>
    </row>
    <row r="19" spans="1:10" ht="18" x14ac:dyDescent="0.3">
      <c r="A19" s="8" t="s">
        <v>13</v>
      </c>
      <c r="B19" s="21">
        <v>38935.1</v>
      </c>
      <c r="C19" s="25">
        <v>50100.7</v>
      </c>
      <c r="D19" s="22">
        <f t="shared" si="3"/>
        <v>128.67746583417019</v>
      </c>
      <c r="E19" s="29">
        <v>42272.5</v>
      </c>
      <c r="F19" s="22">
        <f t="shared" si="1"/>
        <v>84.375068611815806</v>
      </c>
      <c r="G19" s="21">
        <v>42219.1</v>
      </c>
      <c r="H19" s="22">
        <f t="shared" si="4"/>
        <v>99.873676740197524</v>
      </c>
      <c r="I19" s="31">
        <v>42235.6</v>
      </c>
      <c r="J19" s="22">
        <f t="shared" si="6"/>
        <v>100.03908183736745</v>
      </c>
    </row>
    <row r="20" spans="1:10" ht="18" x14ac:dyDescent="0.3">
      <c r="A20" s="8" t="s">
        <v>14</v>
      </c>
      <c r="B20" s="21">
        <v>203732.8</v>
      </c>
      <c r="C20" s="25">
        <v>324903.59999999998</v>
      </c>
      <c r="D20" s="22">
        <f t="shared" si="3"/>
        <v>159.47535202971736</v>
      </c>
      <c r="E20" s="29">
        <v>182861</v>
      </c>
      <c r="F20" s="22">
        <f t="shared" si="1"/>
        <v>56.281617070417198</v>
      </c>
      <c r="G20" s="21">
        <v>142710.9</v>
      </c>
      <c r="H20" s="22">
        <f t="shared" si="4"/>
        <v>78.043377210011982</v>
      </c>
      <c r="I20" s="31">
        <v>148079.20000000001</v>
      </c>
      <c r="J20" s="22">
        <f t="shared" si="6"/>
        <v>103.76166081217345</v>
      </c>
    </row>
    <row r="21" spans="1:10" s="7" customFormat="1" ht="18" x14ac:dyDescent="0.3">
      <c r="A21" s="8" t="s">
        <v>15</v>
      </c>
      <c r="B21" s="21">
        <v>9101</v>
      </c>
      <c r="C21" s="25">
        <v>9752.7000000000007</v>
      </c>
      <c r="D21" s="22">
        <f t="shared" si="3"/>
        <v>107.16075156576201</v>
      </c>
      <c r="E21" s="29">
        <v>8920.7000000000007</v>
      </c>
      <c r="F21" s="22">
        <f t="shared" si="1"/>
        <v>91.469029089380385</v>
      </c>
      <c r="G21" s="21">
        <v>8873.2000000000007</v>
      </c>
      <c r="H21" s="22">
        <f t="shared" si="4"/>
        <v>99.467530574954878</v>
      </c>
      <c r="I21" s="31">
        <v>8875.7000000000007</v>
      </c>
      <c r="J21" s="22">
        <f t="shared" si="6"/>
        <v>100.02817472839563</v>
      </c>
    </row>
    <row r="22" spans="1:10" s="16" customFormat="1" ht="36" x14ac:dyDescent="0.3">
      <c r="A22" s="15" t="s">
        <v>16</v>
      </c>
      <c r="B22" s="25">
        <v>38912.800000000003</v>
      </c>
      <c r="C22" s="25">
        <v>42470.8</v>
      </c>
      <c r="D22" s="26">
        <f t="shared" si="3"/>
        <v>109.14352089800785</v>
      </c>
      <c r="E22" s="29">
        <v>34871</v>
      </c>
      <c r="F22" s="22">
        <f t="shared" si="1"/>
        <v>82.1058232950639</v>
      </c>
      <c r="G22" s="21">
        <v>31881.200000000001</v>
      </c>
      <c r="H22" s="26">
        <f t="shared" si="4"/>
        <v>91.426113389349311</v>
      </c>
      <c r="I22" s="31">
        <v>24891.200000000001</v>
      </c>
      <c r="J22" s="26">
        <f t="shared" si="6"/>
        <v>78.074852891359171</v>
      </c>
    </row>
    <row r="23" spans="1:10" ht="34.799999999999997" x14ac:dyDescent="0.3">
      <c r="A23" s="9" t="s">
        <v>17</v>
      </c>
      <c r="B23" s="19">
        <f>SUM(B24:B27)</f>
        <v>284993.09999999998</v>
      </c>
      <c r="C23" s="28">
        <f t="shared" ref="C23" si="10">SUM(C24:C27)</f>
        <v>294257.09999999998</v>
      </c>
      <c r="D23" s="20">
        <f t="shared" si="3"/>
        <v>103.25060501464773</v>
      </c>
      <c r="E23" s="19">
        <f>SUM(E24:E27)</f>
        <v>131138.20000000001</v>
      </c>
      <c r="F23" s="20">
        <f t="shared" si="1"/>
        <v>44.565857544303952</v>
      </c>
      <c r="G23" s="19">
        <f>SUM(G24:G27)</f>
        <v>127278.7</v>
      </c>
      <c r="H23" s="20">
        <f t="shared" si="4"/>
        <v>97.056921629243035</v>
      </c>
      <c r="I23" s="19">
        <f>SUM(I24:I27)</f>
        <v>118024.29999999999</v>
      </c>
      <c r="J23" s="20">
        <f t="shared" si="6"/>
        <v>92.729026930664745</v>
      </c>
    </row>
    <row r="24" spans="1:10" ht="18" x14ac:dyDescent="0.3">
      <c r="A24" s="8" t="s">
        <v>18</v>
      </c>
      <c r="B24" s="21">
        <v>12998.6</v>
      </c>
      <c r="C24" s="25">
        <v>17083.8</v>
      </c>
      <c r="D24" s="22">
        <f t="shared" si="3"/>
        <v>131.42799993845492</v>
      </c>
      <c r="E24" s="21">
        <v>10960.2</v>
      </c>
      <c r="F24" s="22">
        <f t="shared" si="1"/>
        <v>64.155515751764838</v>
      </c>
      <c r="G24" s="21">
        <v>10988.5</v>
      </c>
      <c r="H24" s="22">
        <f t="shared" si="4"/>
        <v>100.25820696702614</v>
      </c>
      <c r="I24" s="21">
        <v>11047.4</v>
      </c>
      <c r="J24" s="22">
        <f t="shared" si="6"/>
        <v>100.536014924694</v>
      </c>
    </row>
    <row r="25" spans="1:10" ht="18" x14ac:dyDescent="0.3">
      <c r="A25" s="8" t="s">
        <v>19</v>
      </c>
      <c r="B25" s="21">
        <v>2944.4</v>
      </c>
      <c r="C25" s="25">
        <v>11373.8</v>
      </c>
      <c r="D25" s="22">
        <f t="shared" ref="D25:D44" si="11">C25/B25*100</f>
        <v>386.2858307295204</v>
      </c>
      <c r="E25" s="21"/>
      <c r="F25" s="22">
        <f t="shared" si="1"/>
        <v>0</v>
      </c>
      <c r="G25" s="21"/>
      <c r="H25" s="22"/>
      <c r="I25" s="21"/>
      <c r="J25" s="22"/>
    </row>
    <row r="26" spans="1:10" s="7" customFormat="1" ht="18" x14ac:dyDescent="0.3">
      <c r="A26" s="8" t="s">
        <v>20</v>
      </c>
      <c r="B26" s="21">
        <v>258197.5</v>
      </c>
      <c r="C26" s="25">
        <v>253956.8</v>
      </c>
      <c r="D26" s="22">
        <f t="shared" si="11"/>
        <v>98.357575112075054</v>
      </c>
      <c r="E26" s="21">
        <v>112967.3</v>
      </c>
      <c r="F26" s="22">
        <f t="shared" si="1"/>
        <v>44.482880552912938</v>
      </c>
      <c r="G26" s="21">
        <v>109079.4</v>
      </c>
      <c r="H26" s="22">
        <f>G26/E26*100</f>
        <v>96.558384594479989</v>
      </c>
      <c r="I26" s="21">
        <v>99766</v>
      </c>
      <c r="J26" s="22">
        <f t="shared" ref="J26:J44" si="12">I26/G26*100</f>
        <v>91.461815888242882</v>
      </c>
    </row>
    <row r="27" spans="1:10" s="16" customFormat="1" ht="36" x14ac:dyDescent="0.3">
      <c r="A27" s="15" t="s">
        <v>21</v>
      </c>
      <c r="B27" s="25">
        <v>10852.6</v>
      </c>
      <c r="C27" s="25">
        <v>11842.7</v>
      </c>
      <c r="D27" s="26">
        <f t="shared" si="11"/>
        <v>109.12315942723403</v>
      </c>
      <c r="E27" s="21">
        <v>7210.7</v>
      </c>
      <c r="F27" s="22">
        <f t="shared" si="1"/>
        <v>60.887297660161956</v>
      </c>
      <c r="G27" s="25">
        <v>7210.8</v>
      </c>
      <c r="H27" s="26">
        <f>G27/E27*100</f>
        <v>100.00138682790853</v>
      </c>
      <c r="I27" s="25">
        <v>7210.9</v>
      </c>
      <c r="J27" s="26">
        <f t="shared" si="12"/>
        <v>100.00138680867587</v>
      </c>
    </row>
    <row r="28" spans="1:10" s="7" customFormat="1" ht="17.399999999999999" x14ac:dyDescent="0.3">
      <c r="A28" s="9" t="s">
        <v>22</v>
      </c>
      <c r="B28" s="19">
        <f>SUM(B29:B30)</f>
        <v>1972.8</v>
      </c>
      <c r="C28" s="28">
        <f>SUM(C29:C30)</f>
        <v>5392.1</v>
      </c>
      <c r="D28" s="20">
        <f t="shared" si="11"/>
        <v>273.32218167072182</v>
      </c>
      <c r="E28" s="19">
        <f>SUM(E29:E30)</f>
        <v>4580</v>
      </c>
      <c r="F28" s="20">
        <f t="shared" si="1"/>
        <v>84.93907753936314</v>
      </c>
      <c r="G28" s="19">
        <f>SUM(G29:G30)</f>
        <v>3080</v>
      </c>
      <c r="H28" s="20">
        <f>G28/E28*100</f>
        <v>67.248908296943227</v>
      </c>
      <c r="I28" s="19">
        <f>SUM(I29:I30)</f>
        <v>3080</v>
      </c>
      <c r="J28" s="20">
        <f t="shared" si="12"/>
        <v>100</v>
      </c>
    </row>
    <row r="29" spans="1:10" s="7" customFormat="1" ht="36" x14ac:dyDescent="0.3">
      <c r="A29" s="8" t="s">
        <v>59</v>
      </c>
      <c r="B29" s="19"/>
      <c r="C29" s="25">
        <v>987</v>
      </c>
      <c r="D29" s="22"/>
      <c r="E29" s="29">
        <v>1080</v>
      </c>
      <c r="F29" s="22">
        <f t="shared" si="1"/>
        <v>109.42249240121581</v>
      </c>
      <c r="G29" s="21">
        <v>1080</v>
      </c>
      <c r="H29" s="22">
        <f t="shared" ref="H29:H51" si="13">G29/E29*100</f>
        <v>100</v>
      </c>
      <c r="I29" s="31">
        <v>1080</v>
      </c>
      <c r="J29" s="22">
        <f t="shared" si="12"/>
        <v>100</v>
      </c>
    </row>
    <row r="30" spans="1:10" ht="36" x14ac:dyDescent="0.3">
      <c r="A30" s="8" t="s">
        <v>23</v>
      </c>
      <c r="B30" s="21">
        <v>1972.8</v>
      </c>
      <c r="C30" s="25">
        <v>4405.1000000000004</v>
      </c>
      <c r="D30" s="22">
        <f t="shared" si="11"/>
        <v>223.29176804541771</v>
      </c>
      <c r="E30" s="29">
        <v>3500</v>
      </c>
      <c r="F30" s="22">
        <f t="shared" si="1"/>
        <v>79.453360877165096</v>
      </c>
      <c r="G30" s="21">
        <v>2000</v>
      </c>
      <c r="H30" s="22">
        <f t="shared" si="13"/>
        <v>57.142857142857139</v>
      </c>
      <c r="I30" s="31">
        <v>2000</v>
      </c>
      <c r="J30" s="22">
        <f t="shared" si="12"/>
        <v>100</v>
      </c>
    </row>
    <row r="31" spans="1:10" s="7" customFormat="1" ht="17.399999999999999" x14ac:dyDescent="0.3">
      <c r="A31" s="9" t="s">
        <v>24</v>
      </c>
      <c r="B31" s="19">
        <f>SUM(B32:B37)</f>
        <v>1771100.8</v>
      </c>
      <c r="C31" s="28">
        <f t="shared" ref="C31" si="14">SUM(C32:C37)</f>
        <v>1910049.0999999999</v>
      </c>
      <c r="D31" s="20">
        <f t="shared" si="11"/>
        <v>107.84530728008252</v>
      </c>
      <c r="E31" s="30">
        <f>E32+E33+E34+E35+E36+E37</f>
        <v>2064084.2</v>
      </c>
      <c r="F31" s="20">
        <f t="shared" si="1"/>
        <v>108.06445761001642</v>
      </c>
      <c r="G31" s="30">
        <f t="shared" ref="G31" si="15">G32+G33+G34+G35+G36+G37</f>
        <v>2029483.7000000002</v>
      </c>
      <c r="H31" s="20">
        <f t="shared" si="13"/>
        <v>98.32368757049737</v>
      </c>
      <c r="I31" s="30">
        <f t="shared" ref="I31" si="16">I32+I33+I34+I35+I36+I37</f>
        <v>2018301.6</v>
      </c>
      <c r="J31" s="20">
        <f t="shared" si="12"/>
        <v>99.449017501347754</v>
      </c>
    </row>
    <row r="32" spans="1:10" ht="18" x14ac:dyDescent="0.3">
      <c r="A32" s="8" t="s">
        <v>25</v>
      </c>
      <c r="B32" s="21">
        <v>728881</v>
      </c>
      <c r="C32" s="25">
        <v>770041.3</v>
      </c>
      <c r="D32" s="22">
        <f t="shared" si="11"/>
        <v>105.6470534970729</v>
      </c>
      <c r="E32" s="29">
        <v>834868</v>
      </c>
      <c r="F32" s="22">
        <f t="shared" si="1"/>
        <v>108.41860040493931</v>
      </c>
      <c r="G32" s="21">
        <v>819002.3</v>
      </c>
      <c r="H32" s="22">
        <f t="shared" si="13"/>
        <v>98.099615747639163</v>
      </c>
      <c r="I32" s="31">
        <v>810653.4</v>
      </c>
      <c r="J32" s="22">
        <f t="shared" si="12"/>
        <v>98.980601153378927</v>
      </c>
    </row>
    <row r="33" spans="1:10" ht="18" x14ac:dyDescent="0.3">
      <c r="A33" s="8" t="s">
        <v>26</v>
      </c>
      <c r="B33" s="21">
        <v>805000.6</v>
      </c>
      <c r="C33" s="25">
        <v>861498.5</v>
      </c>
      <c r="D33" s="22">
        <f t="shared" si="11"/>
        <v>107.01836743972612</v>
      </c>
      <c r="E33" s="29">
        <v>918365.2</v>
      </c>
      <c r="F33" s="22">
        <f t="shared" si="1"/>
        <v>106.600905283062</v>
      </c>
      <c r="G33" s="21">
        <v>913563.2</v>
      </c>
      <c r="H33" s="22">
        <f t="shared" si="13"/>
        <v>99.477114333165062</v>
      </c>
      <c r="I33" s="31">
        <v>910701.4</v>
      </c>
      <c r="J33" s="22">
        <f t="shared" si="12"/>
        <v>99.686743073714013</v>
      </c>
    </row>
    <row r="34" spans="1:10" ht="18" x14ac:dyDescent="0.3">
      <c r="A34" s="8" t="s">
        <v>27</v>
      </c>
      <c r="B34" s="21">
        <v>179349.3</v>
      </c>
      <c r="C34" s="25">
        <v>201681.6</v>
      </c>
      <c r="D34" s="22">
        <f t="shared" si="11"/>
        <v>112.45184675936845</v>
      </c>
      <c r="E34" s="29">
        <v>230080.8</v>
      </c>
      <c r="F34" s="22">
        <f t="shared" si="1"/>
        <v>114.08120522645595</v>
      </c>
      <c r="G34" s="21">
        <v>217224.3</v>
      </c>
      <c r="H34" s="22">
        <f t="shared" si="13"/>
        <v>94.412180416618853</v>
      </c>
      <c r="I34" s="31">
        <v>217295.1</v>
      </c>
      <c r="J34" s="22">
        <f t="shared" si="12"/>
        <v>100.03259303862413</v>
      </c>
    </row>
    <row r="35" spans="1:10" ht="36" x14ac:dyDescent="0.3">
      <c r="A35" s="8" t="s">
        <v>28</v>
      </c>
      <c r="B35" s="21">
        <v>141.6</v>
      </c>
      <c r="C35" s="25">
        <v>378.4</v>
      </c>
      <c r="D35" s="22">
        <f t="shared" si="11"/>
        <v>267.23163841807911</v>
      </c>
      <c r="E35" s="29">
        <v>339.2</v>
      </c>
      <c r="F35" s="22">
        <f t="shared" si="1"/>
        <v>89.640591966173361</v>
      </c>
      <c r="G35" s="21">
        <v>339.2</v>
      </c>
      <c r="H35" s="22">
        <f t="shared" si="13"/>
        <v>100</v>
      </c>
      <c r="I35" s="31">
        <v>339.2</v>
      </c>
      <c r="J35" s="22">
        <f t="shared" si="12"/>
        <v>100</v>
      </c>
    </row>
    <row r="36" spans="1:10" s="7" customFormat="1" ht="18" x14ac:dyDescent="0.3">
      <c r="A36" s="8" t="s">
        <v>29</v>
      </c>
      <c r="B36" s="21">
        <v>29506.9</v>
      </c>
      <c r="C36" s="25">
        <v>15671.4</v>
      </c>
      <c r="D36" s="22">
        <f t="shared" si="11"/>
        <v>53.110967265283705</v>
      </c>
      <c r="E36" s="29">
        <v>16075.3</v>
      </c>
      <c r="F36" s="22">
        <f t="shared" si="1"/>
        <v>102.57730643082303</v>
      </c>
      <c r="G36" s="21">
        <v>16100.6</v>
      </c>
      <c r="H36" s="22">
        <f t="shared" si="13"/>
        <v>100.15738431009065</v>
      </c>
      <c r="I36" s="31">
        <v>16125.7</v>
      </c>
      <c r="J36" s="22">
        <f t="shared" si="12"/>
        <v>100.15589481137349</v>
      </c>
    </row>
    <row r="37" spans="1:10" ht="18" x14ac:dyDescent="0.3">
      <c r="A37" s="8" t="s">
        <v>30</v>
      </c>
      <c r="B37" s="21">
        <v>28221.4</v>
      </c>
      <c r="C37" s="25">
        <v>60777.9</v>
      </c>
      <c r="D37" s="22">
        <f t="shared" si="11"/>
        <v>215.36103807748731</v>
      </c>
      <c r="E37" s="29">
        <v>64355.7</v>
      </c>
      <c r="F37" s="22">
        <f t="shared" si="1"/>
        <v>105.88667920411861</v>
      </c>
      <c r="G37" s="21">
        <v>63254.1</v>
      </c>
      <c r="H37" s="22">
        <f t="shared" si="13"/>
        <v>98.288263510458279</v>
      </c>
      <c r="I37" s="31">
        <v>63186.8</v>
      </c>
      <c r="J37" s="22">
        <f t="shared" si="12"/>
        <v>99.89360373477767</v>
      </c>
    </row>
    <row r="38" spans="1:10" s="7" customFormat="1" ht="17.399999999999999" x14ac:dyDescent="0.3">
      <c r="A38" s="9" t="s">
        <v>31</v>
      </c>
      <c r="B38" s="19">
        <f>SUM(B39:B40)</f>
        <v>98395.5</v>
      </c>
      <c r="C38" s="28">
        <f t="shared" ref="C38" si="17">SUM(C39:C40)</f>
        <v>108522.2</v>
      </c>
      <c r="D38" s="20">
        <f t="shared" si="11"/>
        <v>110.29183245168733</v>
      </c>
      <c r="E38" s="19">
        <f>E39+E40</f>
        <v>108064</v>
      </c>
      <c r="F38" s="20">
        <f t="shared" si="1"/>
        <v>99.57778224179016</v>
      </c>
      <c r="G38" s="19">
        <f t="shared" ref="G38" si="18">G39+G40</f>
        <v>108186.2</v>
      </c>
      <c r="H38" s="20">
        <f t="shared" si="13"/>
        <v>100.11308113710393</v>
      </c>
      <c r="I38" s="19">
        <f t="shared" ref="I38" si="19">I39+I40</f>
        <v>107231.8</v>
      </c>
      <c r="J38" s="20">
        <f t="shared" si="12"/>
        <v>99.117817244713294</v>
      </c>
    </row>
    <row r="39" spans="1:10" s="7" customFormat="1" ht="18" x14ac:dyDescent="0.3">
      <c r="A39" s="8" t="s">
        <v>32</v>
      </c>
      <c r="B39" s="21">
        <v>88128</v>
      </c>
      <c r="C39" s="25">
        <v>104282.8</v>
      </c>
      <c r="D39" s="22">
        <f t="shared" si="11"/>
        <v>118.33106390704431</v>
      </c>
      <c r="E39" s="29">
        <v>102773.6</v>
      </c>
      <c r="F39" s="22">
        <f t="shared" si="1"/>
        <v>98.552781474989175</v>
      </c>
      <c r="G39" s="21">
        <v>102893.7</v>
      </c>
      <c r="H39" s="22">
        <f t="shared" si="13"/>
        <v>100.11685880420652</v>
      </c>
      <c r="I39" s="31">
        <v>102937.2</v>
      </c>
      <c r="J39" s="22">
        <f t="shared" si="12"/>
        <v>100.04227664084391</v>
      </c>
    </row>
    <row r="40" spans="1:10" ht="36" x14ac:dyDescent="0.3">
      <c r="A40" s="8" t="s">
        <v>33</v>
      </c>
      <c r="B40" s="21">
        <v>10267.5</v>
      </c>
      <c r="C40" s="25">
        <v>4239.3999999999996</v>
      </c>
      <c r="D40" s="22">
        <f t="shared" si="11"/>
        <v>41.289505721938156</v>
      </c>
      <c r="E40" s="29">
        <v>5290.4</v>
      </c>
      <c r="F40" s="22">
        <f t="shared" si="1"/>
        <v>124.79124404396849</v>
      </c>
      <c r="G40" s="21">
        <v>5292.5</v>
      </c>
      <c r="H40" s="22">
        <f t="shared" si="13"/>
        <v>100.0396945410555</v>
      </c>
      <c r="I40" s="31">
        <v>4294.6000000000004</v>
      </c>
      <c r="J40" s="22">
        <f t="shared" si="12"/>
        <v>81.145016532829487</v>
      </c>
    </row>
    <row r="41" spans="1:10" s="7" customFormat="1" ht="17.399999999999999" x14ac:dyDescent="0.3">
      <c r="A41" s="9" t="s">
        <v>34</v>
      </c>
      <c r="B41" s="19">
        <f>SUM(B42:B44)</f>
        <v>130097.09999999999</v>
      </c>
      <c r="C41" s="28">
        <f t="shared" ref="C41" si="20">SUM(C42:C44)</f>
        <v>130534.8</v>
      </c>
      <c r="D41" s="20">
        <f t="shared" si="11"/>
        <v>100.33644101213632</v>
      </c>
      <c r="E41" s="19">
        <f>E42+E43+E44</f>
        <v>181333</v>
      </c>
      <c r="F41" s="20">
        <f t="shared" si="1"/>
        <v>138.91544630244195</v>
      </c>
      <c r="G41" s="19">
        <f t="shared" ref="G41" si="21">G42+G43+G44</f>
        <v>177122.5</v>
      </c>
      <c r="H41" s="20">
        <f t="shared" si="13"/>
        <v>97.678028819905919</v>
      </c>
      <c r="I41" s="19">
        <f t="shared" ref="I41" si="22">I42+I43+I44</f>
        <v>154999</v>
      </c>
      <c r="J41" s="20">
        <f t="shared" si="12"/>
        <v>87.509492018235974</v>
      </c>
    </row>
    <row r="42" spans="1:10" ht="18" x14ac:dyDescent="0.3">
      <c r="A42" s="8" t="s">
        <v>35</v>
      </c>
      <c r="B42" s="21">
        <v>4738.5</v>
      </c>
      <c r="C42" s="25">
        <v>4922</v>
      </c>
      <c r="D42" s="22">
        <f t="shared" si="11"/>
        <v>103.87253350216312</v>
      </c>
      <c r="E42" s="29">
        <v>5500</v>
      </c>
      <c r="F42" s="22">
        <f t="shared" si="1"/>
        <v>111.74319382364892</v>
      </c>
      <c r="G42" s="21">
        <v>5500</v>
      </c>
      <c r="H42" s="22">
        <f t="shared" si="13"/>
        <v>100</v>
      </c>
      <c r="I42" s="31">
        <v>5500</v>
      </c>
      <c r="J42" s="22">
        <f t="shared" si="12"/>
        <v>100</v>
      </c>
    </row>
    <row r="43" spans="1:10" s="7" customFormat="1" ht="18" x14ac:dyDescent="0.3">
      <c r="A43" s="8" t="s">
        <v>36</v>
      </c>
      <c r="B43" s="21">
        <v>4982.8999999999996</v>
      </c>
      <c r="C43" s="25">
        <v>5222.7</v>
      </c>
      <c r="D43" s="22">
        <f t="shared" si="11"/>
        <v>104.81245860844086</v>
      </c>
      <c r="E43" s="29">
        <v>5722.6</v>
      </c>
      <c r="F43" s="22">
        <f t="shared" si="1"/>
        <v>109.57167748482586</v>
      </c>
      <c r="G43" s="29">
        <v>5722.6</v>
      </c>
      <c r="H43" s="22">
        <f t="shared" si="13"/>
        <v>100</v>
      </c>
      <c r="I43" s="29">
        <v>5722.7</v>
      </c>
      <c r="J43" s="22">
        <f t="shared" si="12"/>
        <v>100.00174745744941</v>
      </c>
    </row>
    <row r="44" spans="1:10" ht="18" x14ac:dyDescent="0.3">
      <c r="A44" s="8" t="s">
        <v>37</v>
      </c>
      <c r="B44" s="21">
        <v>120375.7</v>
      </c>
      <c r="C44" s="25">
        <v>120390.1</v>
      </c>
      <c r="D44" s="22">
        <f t="shared" si="11"/>
        <v>100.01196254725831</v>
      </c>
      <c r="E44" s="29">
        <v>170110.4</v>
      </c>
      <c r="F44" s="22">
        <f t="shared" si="1"/>
        <v>141.29932610737924</v>
      </c>
      <c r="G44" s="21">
        <v>165899.9</v>
      </c>
      <c r="H44" s="22">
        <f t="shared" si="13"/>
        <v>97.524842690393996</v>
      </c>
      <c r="I44" s="31">
        <v>143776.29999999999</v>
      </c>
      <c r="J44" s="22">
        <f t="shared" si="12"/>
        <v>86.664488646466936</v>
      </c>
    </row>
    <row r="45" spans="1:10" s="7" customFormat="1" ht="17.399999999999999" x14ac:dyDescent="0.3">
      <c r="A45" s="9" t="s">
        <v>38</v>
      </c>
      <c r="B45" s="19">
        <f>SUM(B46:B48)</f>
        <v>136473.30000000002</v>
      </c>
      <c r="C45" s="28">
        <f t="shared" ref="C45" si="23">SUM(C46:C48)</f>
        <v>149709.9</v>
      </c>
      <c r="D45" s="20">
        <f t="shared" ref="D45:D55" si="24">C45/B45*100</f>
        <v>109.69904003200624</v>
      </c>
      <c r="E45" s="19">
        <f>E46+E47+E48</f>
        <v>178573.69999999998</v>
      </c>
      <c r="F45" s="20">
        <f t="shared" si="1"/>
        <v>119.27982050619231</v>
      </c>
      <c r="G45" s="19">
        <f t="shared" ref="G45" si="25">G46+G47+G48</f>
        <v>182940.6</v>
      </c>
      <c r="H45" s="20">
        <f t="shared" si="13"/>
        <v>102.4454328940936</v>
      </c>
      <c r="I45" s="19">
        <f t="shared" ref="I45" si="26">I46+I47+I48</f>
        <v>183041.8</v>
      </c>
      <c r="J45" s="20">
        <f t="shared" ref="J45:J54" si="27">I45/G45*100</f>
        <v>100.05531850228981</v>
      </c>
    </row>
    <row r="46" spans="1:10" ht="18" x14ac:dyDescent="0.3">
      <c r="A46" s="8" t="s">
        <v>39</v>
      </c>
      <c r="B46" s="21">
        <v>111369.60000000001</v>
      </c>
      <c r="C46" s="25">
        <v>5903.3</v>
      </c>
      <c r="D46" s="22">
        <f t="shared" si="24"/>
        <v>5.3006385943740479</v>
      </c>
      <c r="E46" s="29">
        <v>3533.4</v>
      </c>
      <c r="F46" s="22">
        <f t="shared" si="1"/>
        <v>59.854657564413131</v>
      </c>
      <c r="G46" s="21">
        <v>2553</v>
      </c>
      <c r="H46" s="22">
        <f t="shared" si="13"/>
        <v>72.253353710307351</v>
      </c>
      <c r="I46" s="31">
        <v>2553</v>
      </c>
      <c r="J46" s="22">
        <f t="shared" si="27"/>
        <v>100</v>
      </c>
    </row>
    <row r="47" spans="1:10" s="7" customFormat="1" ht="18" x14ac:dyDescent="0.3">
      <c r="A47" s="8" t="s">
        <v>40</v>
      </c>
      <c r="B47" s="21">
        <v>9876.6</v>
      </c>
      <c r="C47" s="25">
        <v>8134</v>
      </c>
      <c r="D47" s="22">
        <f t="shared" si="24"/>
        <v>82.356276451410409</v>
      </c>
      <c r="E47" s="29">
        <v>8608.5</v>
      </c>
      <c r="F47" s="22">
        <f t="shared" si="1"/>
        <v>105.83353823457094</v>
      </c>
      <c r="G47" s="21">
        <v>8608.5</v>
      </c>
      <c r="H47" s="22">
        <f t="shared" si="13"/>
        <v>100</v>
      </c>
      <c r="I47" s="31">
        <v>8608.5</v>
      </c>
      <c r="J47" s="22">
        <f t="shared" si="27"/>
        <v>100</v>
      </c>
    </row>
    <row r="48" spans="1:10" ht="18" x14ac:dyDescent="0.3">
      <c r="A48" s="8" t="s">
        <v>41</v>
      </c>
      <c r="B48" s="21">
        <v>15227.1</v>
      </c>
      <c r="C48" s="25">
        <v>135672.6</v>
      </c>
      <c r="D48" s="22">
        <f t="shared" si="24"/>
        <v>890.99434560750251</v>
      </c>
      <c r="E48" s="29">
        <v>166431.79999999999</v>
      </c>
      <c r="F48" s="22">
        <f t="shared" si="1"/>
        <v>122.67163745664193</v>
      </c>
      <c r="G48" s="21">
        <v>171779.1</v>
      </c>
      <c r="H48" s="22">
        <f t="shared" si="13"/>
        <v>103.2129076294314</v>
      </c>
      <c r="I48" s="31">
        <v>171880.3</v>
      </c>
      <c r="J48" s="22">
        <f t="shared" si="27"/>
        <v>100.05891287123984</v>
      </c>
    </row>
    <row r="49" spans="1:11" s="7" customFormat="1" ht="34.799999999999997" x14ac:dyDescent="0.3">
      <c r="A49" s="9" t="s">
        <v>42</v>
      </c>
      <c r="B49" s="19">
        <f>SUM(B50:B51)</f>
        <v>3568.5</v>
      </c>
      <c r="C49" s="28">
        <f t="shared" ref="C49" si="28">SUM(C50:C51)</f>
        <v>3950</v>
      </c>
      <c r="D49" s="20">
        <f t="shared" si="24"/>
        <v>110.69076642847135</v>
      </c>
      <c r="E49" s="19">
        <f>E50+E51</f>
        <v>4488.6000000000004</v>
      </c>
      <c r="F49" s="20">
        <f t="shared" si="1"/>
        <v>113.63544303797471</v>
      </c>
      <c r="G49" s="19">
        <f t="shared" ref="G49" si="29">G50+G51</f>
        <v>4488.6000000000004</v>
      </c>
      <c r="H49" s="20">
        <f t="shared" si="13"/>
        <v>100</v>
      </c>
      <c r="I49" s="19">
        <f t="shared" ref="I49" si="30">I50+I51</f>
        <v>4488.6000000000004</v>
      </c>
      <c r="J49" s="20">
        <f t="shared" si="27"/>
        <v>100</v>
      </c>
    </row>
    <row r="50" spans="1:11" s="7" customFormat="1" ht="18" x14ac:dyDescent="0.3">
      <c r="A50" s="8" t="s">
        <v>43</v>
      </c>
      <c r="B50" s="21">
        <v>3090.7</v>
      </c>
      <c r="C50" s="25">
        <v>3400</v>
      </c>
      <c r="D50" s="22">
        <f t="shared" si="24"/>
        <v>110.00744167987835</v>
      </c>
      <c r="E50" s="29">
        <v>3888.6</v>
      </c>
      <c r="F50" s="22">
        <f t="shared" si="1"/>
        <v>114.37058823529411</v>
      </c>
      <c r="G50" s="21">
        <v>3888.6</v>
      </c>
      <c r="H50" s="22">
        <f t="shared" si="13"/>
        <v>100</v>
      </c>
      <c r="I50" s="21">
        <v>3888.6</v>
      </c>
      <c r="J50" s="22">
        <f t="shared" si="27"/>
        <v>100</v>
      </c>
    </row>
    <row r="51" spans="1:11" ht="18" x14ac:dyDescent="0.3">
      <c r="A51" s="8" t="s">
        <v>44</v>
      </c>
      <c r="B51" s="21">
        <v>477.8</v>
      </c>
      <c r="C51" s="25">
        <v>550</v>
      </c>
      <c r="D51" s="22">
        <f t="shared" si="24"/>
        <v>115.1109250732524</v>
      </c>
      <c r="E51" s="29">
        <v>600</v>
      </c>
      <c r="F51" s="22">
        <f t="shared" si="1"/>
        <v>109.09090909090908</v>
      </c>
      <c r="G51" s="21">
        <v>600</v>
      </c>
      <c r="H51" s="22">
        <f t="shared" si="13"/>
        <v>100</v>
      </c>
      <c r="I51" s="21">
        <v>600</v>
      </c>
      <c r="J51" s="22">
        <f t="shared" si="27"/>
        <v>100</v>
      </c>
    </row>
    <row r="52" spans="1:11" ht="52.2" x14ac:dyDescent="0.3">
      <c r="A52" s="9" t="s">
        <v>45</v>
      </c>
      <c r="B52" s="21">
        <f>SUM(B53)</f>
        <v>0</v>
      </c>
      <c r="C52" s="21">
        <f>SUM(C53)</f>
        <v>0</v>
      </c>
      <c r="D52" s="22"/>
      <c r="E52" s="19">
        <f>E53</f>
        <v>5000</v>
      </c>
      <c r="F52" s="20"/>
      <c r="G52" s="19">
        <f t="shared" ref="G52" si="31">G53</f>
        <v>10000</v>
      </c>
      <c r="H52" s="22"/>
      <c r="I52" s="19">
        <f t="shared" ref="I52" si="32">I53</f>
        <v>15000</v>
      </c>
      <c r="J52" s="20">
        <f t="shared" si="27"/>
        <v>150</v>
      </c>
    </row>
    <row r="53" spans="1:11" ht="36" x14ac:dyDescent="0.3">
      <c r="A53" s="8" t="s">
        <v>46</v>
      </c>
      <c r="B53" s="21"/>
      <c r="C53" s="21"/>
      <c r="D53" s="22"/>
      <c r="E53" s="29">
        <v>5000</v>
      </c>
      <c r="F53" s="20"/>
      <c r="G53" s="21">
        <v>10000</v>
      </c>
      <c r="H53" s="22"/>
      <c r="I53" s="31">
        <v>15000</v>
      </c>
      <c r="J53" s="22">
        <f t="shared" si="27"/>
        <v>150</v>
      </c>
    </row>
    <row r="54" spans="1:11" ht="34.799999999999997" x14ac:dyDescent="0.3">
      <c r="A54" s="9" t="s">
        <v>47</v>
      </c>
      <c r="B54" s="21"/>
      <c r="C54" s="21"/>
      <c r="D54" s="22"/>
      <c r="E54" s="21"/>
      <c r="F54" s="20"/>
      <c r="G54" s="19">
        <v>41067</v>
      </c>
      <c r="H54" s="22"/>
      <c r="I54" s="32">
        <v>80338</v>
      </c>
      <c r="J54" s="20">
        <f t="shared" si="27"/>
        <v>195.62665887452212</v>
      </c>
    </row>
    <row r="55" spans="1:11" s="7" customFormat="1" ht="17.399999999999999" x14ac:dyDescent="0.3">
      <c r="A55" s="11" t="s">
        <v>2</v>
      </c>
      <c r="B55" s="19">
        <f>SUM(B6+B13+B15+B17+B23+B28+B31+B38+B41+B45+B49+B52+B54)</f>
        <v>2951032.5</v>
      </c>
      <c r="C55" s="19">
        <f>SUM(C6+C13+C15+C17+C23+C28+C31+C38+C41+C45+C49+C52+C54)</f>
        <v>3286686.0999999996</v>
      </c>
      <c r="D55" s="20">
        <f t="shared" si="24"/>
        <v>111.37410719807389</v>
      </c>
      <c r="E55" s="19">
        <f>SUM(E6+E13+E15+E17+E23+E28+E31+E38+E41+E45+E49+E52+E54)</f>
        <v>3261641.8000000003</v>
      </c>
      <c r="F55" s="20">
        <f t="shared" si="1"/>
        <v>99.238007548089271</v>
      </c>
      <c r="G55" s="19">
        <f>SUM(G6+G13+G15+G17+G23+G28+G31+G38+G41+G45+G49+G52+G54)</f>
        <v>3211233.2000000007</v>
      </c>
      <c r="H55" s="20">
        <f>G55/E55*100</f>
        <v>98.45450226937858</v>
      </c>
      <c r="I55" s="19">
        <f>SUM(I6+I13+I15+I17+I23+I28+I31+I38+I41+I45+I49+I52+I54)</f>
        <v>3160614.03</v>
      </c>
      <c r="J55" s="20">
        <f>I55/G55*100</f>
        <v>98.423684396387003</v>
      </c>
    </row>
    <row r="57" spans="1:11" ht="18" x14ac:dyDescent="0.3">
      <c r="A57" s="33"/>
      <c r="B57" s="33"/>
    </row>
    <row r="58" spans="1:11" ht="17.399999999999999" x14ac:dyDescent="0.3">
      <c r="A58" s="10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7.399999999999999" x14ac:dyDescent="0.3">
      <c r="A59" s="1"/>
    </row>
  </sheetData>
  <mergeCells count="4">
    <mergeCell ref="A57:B57"/>
    <mergeCell ref="A1:J1"/>
    <mergeCell ref="G3:J3"/>
    <mergeCell ref="D2:E2"/>
  </mergeCells>
  <pageMargins left="0.43307086614173229" right="0.23622047244094491" top="0.47244094488188981" bottom="0.27559055118110237" header="0.31496062992125984" footer="0.31496062992125984"/>
  <pageSetup paperSize="9" scale="6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Разделы и подразделы</vt:lpstr>
      <vt:lpstr>'Разделы и подразделы'!Область_печати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Утяева Алиса Анисовна</dc:creator>
  <cp:lastModifiedBy>Usr15</cp:lastModifiedBy>
  <cp:lastPrinted>2023-11-21T09:40:18Z</cp:lastPrinted>
  <dcterms:created xsi:type="dcterms:W3CDTF">2018-09-19T09:35:03Z</dcterms:created>
  <dcterms:modified xsi:type="dcterms:W3CDTF">2023-11-28T13:08:02Z</dcterms:modified>
</cp:coreProperties>
</file>